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Contrôle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<sst xmlns="http://schemas.openxmlformats.org/spreadsheetml/2006/main" count="72" uniqueCount="64">
  <si>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Exercice 1</t>
  </si>
  <si>
    <t>Avis</t>
  </si>
  <si>
    <t>Exercice 2</t>
  </si>
  <si>
    <t>Exercice 3</t>
  </si>
  <si>
    <t>CA HT année</t>
  </si>
  <si>
    <t>Exercice 4</t>
  </si>
  <si>
    <t>oui</t>
  </si>
  <si>
    <t>Exercice 5</t>
  </si>
  <si>
    <t>TVA</t>
  </si>
  <si>
    <t>Exercice 6</t>
  </si>
  <si>
    <t>Référence</t>
  </si>
  <si>
    <t>Exercice 7</t>
  </si>
  <si>
    <t>Exercice 8</t>
  </si>
  <si>
    <t>Exercice 9</t>
  </si>
  <si>
    <t>Age</t>
  </si>
  <si>
    <t>Statut</t>
  </si>
  <si>
    <t>Le statut est "Enfant" en-dessous de 18 ans, "Retraité" au-dessus de 65 ans et "Actif" sinon</t>
  </si>
  <si>
    <t>Année naissance</t>
  </si>
  <si>
    <t>Service militaire</t>
  </si>
  <si>
    <t>Avant 1979, les hommes devaient faire leur service militaire</t>
  </si>
  <si>
    <t>Rendement</t>
  </si>
  <si>
    <t>Correct</t>
  </si>
  <si>
    <t>Le rendement est correct s'il est au-dessus de 80%</t>
  </si>
  <si>
    <t>Coût</t>
  </si>
  <si>
    <t>Le rendement est correct s'il est supérieur à 75% et que son coût est inférieur à 150 €</t>
  </si>
  <si>
    <t>Plat</t>
  </si>
  <si>
    <t>Si la référence vaut "P01" le plat est une "Pizza aux 3 fromages" de poids 500g, si la référence vaut "G06" le plat est une glâce de poids 50g, sinon on affiche "-"</t>
  </si>
  <si>
    <t>Remise</t>
  </si>
  <si>
    <t>Années d'ancienneté</t>
  </si>
  <si>
    <t>Chaud</t>
  </si>
  <si>
    <t>Fort</t>
  </si>
  <si>
    <t>non</t>
  </si>
  <si>
    <t>Sucré</t>
  </si>
  <si>
    <t>Bon café ?</t>
  </si>
  <si>
    <t>J'aime le café lorsqu'il est chaud, sucré et pas fort</t>
  </si>
  <si>
    <t>Saison</t>
  </si>
  <si>
    <t>Nb panneaux</t>
  </si>
  <si>
    <t>Production (kW/h)</t>
  </si>
  <si>
    <t>été</t>
  </si>
  <si>
    <t>En été un panneau solaire produit 2,3 kW/h alors que le reste de l'année il n'en produit que 1,2</t>
  </si>
  <si>
    <t>Longueur pièce</t>
  </si>
  <si>
    <t>Largeur</t>
  </si>
  <si>
    <t>Hauteur pièce</t>
  </si>
  <si>
    <t>A</t>
  </si>
  <si>
    <t>B</t>
  </si>
  <si>
    <t>Volume min</t>
  </si>
  <si>
    <t>Volume max</t>
  </si>
  <si>
    <t>Notation</t>
  </si>
  <si>
    <t>Taille min</t>
  </si>
  <si>
    <t>Taille max</t>
  </si>
  <si>
    <t>C</t>
  </si>
  <si>
    <t>Fourchette du volume de la pièce</t>
  </si>
  <si>
    <t>Processus de production</t>
  </si>
  <si>
    <t>B15</t>
  </si>
  <si>
    <t>Volume en entrée (L)</t>
  </si>
  <si>
    <t>Volume en sortie (L)</t>
  </si>
  <si>
    <t>Coût / L produit</t>
  </si>
  <si>
    <t>Prix de vente TTC / L</t>
  </si>
  <si>
    <t>Si le rendement est supérieur à 90% et que le prix TTC du litre reste inférieur à 3,99 € alors l'avis est positif, sinon il est négatif.</t>
  </si>
  <si>
    <t>Note</t>
  </si>
  <si>
    <t>g06</t>
  </si>
  <si>
    <t>Poids</t>
  </si>
  <si>
    <t>La remise est de 12% si le CA HT est supérieur à 15000 € et que l'ancienneté est d'au-moins 3 ans, elle est de 5% si un seul de ces critères est respecté, sinon elle est de 0</t>
  </si>
  <si>
    <t>Exercice 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</si>
</sst>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#&quot;g&quot;"/>
    <numFmt numFmtId="172" formatCode="#&quot; g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7" borderId="0" xfId="0" applyFont="1" applyFill="1" applyAlignment="1">
      <alignment/>
    </xf>
    <xf numFmtId="0" fontId="33" fillId="0" borderId="0" xfId="0" applyFont="1" applyAlignment="1">
      <alignment horizontal="left"/>
    </xf>
    <xf numFmtId="0" fontId="0" fillId="7" borderId="0" xfId="0" applyFill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9" fontId="0" fillId="0" borderId="0" xfId="50" applyFont="1" applyAlignment="1">
      <alignment horizontal="center"/>
    </xf>
    <xf numFmtId="9" fontId="33" fillId="0" borderId="0" xfId="50" applyFont="1" applyAlignment="1">
      <alignment horizontal="center"/>
    </xf>
    <xf numFmtId="44" fontId="0" fillId="0" borderId="0" xfId="46" applyFont="1" applyAlignment="1">
      <alignment horizontal="center"/>
    </xf>
    <xf numFmtId="0" fontId="35" fillId="0" borderId="0" xfId="0" applyFont="1" applyAlignment="1">
      <alignment/>
    </xf>
    <xf numFmtId="9" fontId="0" fillId="7" borderId="0" xfId="50" applyFont="1" applyFill="1" applyAlignment="1">
      <alignment/>
    </xf>
    <xf numFmtId="44" fontId="0" fillId="0" borderId="0" xfId="46" applyFont="1" applyAlignment="1">
      <alignment/>
    </xf>
    <xf numFmtId="44" fontId="0" fillId="7" borderId="0" xfId="46" applyFont="1" applyFill="1" applyAlignment="1">
      <alignment/>
    </xf>
    <xf numFmtId="170" fontId="0" fillId="0" borderId="0" xfId="50" applyNumberFormat="1" applyFont="1" applyAlignment="1">
      <alignment/>
    </xf>
    <xf numFmtId="44" fontId="0" fillId="7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7" borderId="0" xfId="0" applyNumberFormat="1" applyFont="1" applyFill="1" applyAlignment="1">
      <alignment/>
    </xf>
    <xf numFmtId="9" fontId="0" fillId="7" borderId="0" xfId="50" applyFont="1" applyFill="1" applyAlignment="1">
      <alignment/>
    </xf>
    <xf numFmtId="44" fontId="0" fillId="0" borderId="0" xfId="46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36" zoomScaleNormal="136" zoomScalePageLayoutView="0" workbookViewId="0" topLeftCell="A1">
      <selection activeCell="D1" sqref="D1"/>
    </sheetView>
  </sheetViews>
  <sheetFormatPr defaultColWidth="9.140625" defaultRowHeight="15"/>
  <cols>
    <col min="1" max="1" width="22.57421875" style="0" customWidth="1"/>
    <col min="2" max="2" width="20.00390625" style="0" bestFit="1" customWidth="1"/>
    <col min="3" max="3" width="19.28125" style="0" customWidth="1"/>
    <col min="4" max="6" width="15.421875" style="0" customWidth="1"/>
    <col min="7" max="7" width="9.140625" style="0" customWidth="1"/>
    <col min="8" max="8" width="18.8515625" style="0" customWidth="1"/>
  </cols>
  <sheetData>
    <row r="1" ht="14.25">
      <c r="A1" s="7" t="s">
        <v>0</v>
      </c>
    </row>
    <row r="2" ht="14.25">
      <c r="A2" s="1"/>
    </row>
    <row r="3" spans="1:2" ht="14.25">
      <c r="A3" s="1" t="s">
        <v>17</v>
      </c>
      <c r="B3" s="1" t="s">
        <v>18</v>
      </c>
    </row>
    <row r="4" spans="1:2" ht="14.25">
      <c r="A4" s="3">
        <v>1975</v>
      </c>
      <c r="B4" s="6" t="str">
        <f>IF(A4&lt;1979,"oui","non")</f>
        <v>oui</v>
      </c>
    </row>
    <row r="5" spans="1:2" ht="14.25">
      <c r="A5" s="3"/>
      <c r="B5" s="4"/>
    </row>
    <row r="6" spans="1:2" ht="14.25">
      <c r="A6" s="5" t="s">
        <v>19</v>
      </c>
      <c r="B6" s="4"/>
    </row>
    <row r="7" spans="1:2" ht="14.25">
      <c r="A7" s="3"/>
      <c r="B7" s="4"/>
    </row>
    <row r="9" ht="14.25">
      <c r="A9" s="7" t="s">
        <v>2</v>
      </c>
    </row>
    <row r="10" ht="14.25">
      <c r="A10" s="1"/>
    </row>
    <row r="11" spans="1:2" ht="14.25">
      <c r="A11" s="1" t="s">
        <v>20</v>
      </c>
      <c r="B11" s="1" t="s">
        <v>21</v>
      </c>
    </row>
    <row r="12" spans="1:4" ht="14.25">
      <c r="A12" s="11">
        <v>0.75</v>
      </c>
      <c r="B12" s="6" t="str">
        <f>IF(A12&gt;80%,"oui","non")</f>
        <v>non</v>
      </c>
      <c r="D12" s="21"/>
    </row>
    <row r="13" spans="1:4" ht="14.25">
      <c r="A13" s="3"/>
      <c r="B13" s="4"/>
      <c r="D13" s="23"/>
    </row>
    <row r="14" spans="1:2" ht="14.25">
      <c r="A14" s="5" t="s">
        <v>22</v>
      </c>
      <c r="B14" s="4"/>
    </row>
    <row r="15" spans="1:4" ht="14.25">
      <c r="A15" s="3"/>
      <c r="B15" s="4"/>
      <c r="D15" s="22"/>
    </row>
    <row r="17" ht="14.25">
      <c r="A17" s="7" t="s">
        <v>3</v>
      </c>
    </row>
    <row r="18" ht="14.25">
      <c r="A18" s="1"/>
    </row>
    <row r="19" spans="1:2" ht="14.25">
      <c r="A19" s="1" t="s">
        <v>14</v>
      </c>
      <c r="B19" s="1" t="s">
        <v>15</v>
      </c>
    </row>
    <row r="20" spans="1:2" ht="14.25">
      <c r="A20" s="1">
        <v>68</v>
      </c>
      <c r="B20" s="6" t="str">
        <f>IF(A20&lt;18,"Enfant",IF(A20&gt;65,"Retraité","Actif"))</f>
        <v>Retraité</v>
      </c>
    </row>
    <row r="21" spans="1:2" ht="14.25">
      <c r="A21" s="1"/>
      <c r="B21" t="str">
        <f>IF(A20&gt;65,"Retraité",IF(A20&lt;18,"enfant","Actif"))</f>
        <v>Retraité</v>
      </c>
    </row>
    <row r="22" ht="14.25">
      <c r="A22" s="5" t="s">
        <v>16</v>
      </c>
    </row>
    <row r="23" ht="14.25">
      <c r="A23" s="1"/>
    </row>
    <row r="25" ht="14.25">
      <c r="A25" s="7" t="s">
        <v>5</v>
      </c>
    </row>
    <row r="26" ht="14.25">
      <c r="A26" s="1"/>
    </row>
    <row r="27" spans="1:4" ht="14.25">
      <c r="A27" s="1" t="s">
        <v>20</v>
      </c>
      <c r="B27" s="1" t="s">
        <v>23</v>
      </c>
      <c r="C27" s="1" t="s">
        <v>21</v>
      </c>
      <c r="D27" s="1" t="s">
        <v>59</v>
      </c>
    </row>
    <row r="28" spans="1:4" ht="14.25">
      <c r="A28" s="12">
        <v>0.85</v>
      </c>
      <c r="B28" s="13">
        <v>50</v>
      </c>
      <c r="C28" s="6" t="str">
        <f>IF(AND(A28&gt;75%,B28&lt;150),"oui","non")</f>
        <v>oui</v>
      </c>
      <c r="D28">
        <f>IF(A28&gt;75%,1,0)+IF(B28&lt;150,1,0)</f>
        <v>2</v>
      </c>
    </row>
    <row r="29" spans="1:4" ht="14.25">
      <c r="A29" s="1"/>
      <c r="C29" t="str">
        <f>IF(A28&gt;75%,IF(B28&lt;150,"oui","non"),"non")</f>
        <v>oui</v>
      </c>
      <c r="D29">
        <f>IF(AND(A28&gt;75%,B28&lt;150),2,IF(OR(A28&gt;75%,B28&lt;150),1,0))</f>
        <v>2</v>
      </c>
    </row>
    <row r="30" ht="14.25">
      <c r="A30" s="5" t="s">
        <v>24</v>
      </c>
    </row>
    <row r="31" ht="14.25">
      <c r="A31" s="1"/>
    </row>
    <row r="33" ht="14.25">
      <c r="A33" s="7" t="s">
        <v>7</v>
      </c>
    </row>
    <row r="34" ht="14.25">
      <c r="A34" s="1"/>
    </row>
    <row r="35" spans="1:3" ht="14.25">
      <c r="A35" s="1" t="s">
        <v>10</v>
      </c>
      <c r="B35" s="1" t="s">
        <v>25</v>
      </c>
      <c r="C35" s="1" t="s">
        <v>61</v>
      </c>
    </row>
    <row r="36" spans="1:4" ht="14.25">
      <c r="A36" s="1" t="s">
        <v>60</v>
      </c>
      <c r="B36" s="6" t="str">
        <f>IF(A36="p01","Pizza aux 3 fromages",IF(A36="g06","Glace","-"))</f>
        <v>Glace</v>
      </c>
      <c r="C36" s="25">
        <f>IF(A36="p01",500,IF(A36="g06",50,"-"))</f>
        <v>50</v>
      </c>
      <c r="D36" s="24"/>
    </row>
    <row r="37" ht="14.25">
      <c r="A37" s="1"/>
    </row>
    <row r="38" ht="14.25">
      <c r="A38" s="5" t="s">
        <v>26</v>
      </c>
    </row>
    <row r="39" ht="14.25">
      <c r="A39" s="1"/>
    </row>
    <row r="41" ht="14.25">
      <c r="A41" s="7" t="s">
        <v>9</v>
      </c>
    </row>
    <row r="43" spans="1:6" ht="14.25">
      <c r="A43" s="1" t="s">
        <v>4</v>
      </c>
      <c r="B43" s="1" t="s">
        <v>28</v>
      </c>
      <c r="C43" s="1" t="s">
        <v>27</v>
      </c>
      <c r="D43" s="1"/>
      <c r="E43" s="1"/>
      <c r="F43" s="1"/>
    </row>
    <row r="44" spans="1:6" ht="14.25">
      <c r="A44">
        <v>35000</v>
      </c>
      <c r="B44" s="20">
        <v>5</v>
      </c>
      <c r="C44" s="26">
        <f>IF(AND(A44&gt;15000,B44&gt;=3),12%,IF(OR(A44&gt;15000,B44&gt;=3),5%,0))</f>
        <v>0.12</v>
      </c>
      <c r="D44" s="1"/>
      <c r="E44" s="1"/>
      <c r="F44" s="1"/>
    </row>
    <row r="46" ht="14.25">
      <c r="A46" t="s">
        <v>62</v>
      </c>
    </row>
    <row r="49" ht="14.25">
      <c r="A49" s="2" t="s">
        <v>11</v>
      </c>
    </row>
    <row r="51" spans="1:6" ht="14.25">
      <c r="A51" s="1" t="s">
        <v>29</v>
      </c>
      <c r="B51" s="1" t="s">
        <v>30</v>
      </c>
      <c r="C51" s="1" t="s">
        <v>32</v>
      </c>
      <c r="D51" s="1" t="s">
        <v>33</v>
      </c>
      <c r="E51" s="1"/>
      <c r="F51" s="1"/>
    </row>
    <row r="52" spans="1:6" ht="14.25">
      <c r="A52" s="9" t="s">
        <v>6</v>
      </c>
      <c r="B52" s="9" t="s">
        <v>31</v>
      </c>
      <c r="C52" s="9" t="s">
        <v>6</v>
      </c>
      <c r="D52" s="10" t="str">
        <f>IF(AND(A52="oui",B52="non",C52="oui"),"oui","non")</f>
        <v>oui</v>
      </c>
      <c r="E52" s="1"/>
      <c r="F52" s="1"/>
    </row>
    <row r="54" ht="14.25">
      <c r="A54" t="s">
        <v>34</v>
      </c>
    </row>
    <row r="57" ht="14.25">
      <c r="A57" s="2" t="s">
        <v>12</v>
      </c>
    </row>
    <row r="59" spans="1:6" ht="14.25">
      <c r="A59" s="1" t="s">
        <v>35</v>
      </c>
      <c r="B59" s="1" t="s">
        <v>36</v>
      </c>
      <c r="C59" s="1" t="s">
        <v>37</v>
      </c>
      <c r="D59" s="1"/>
      <c r="E59" s="1"/>
      <c r="F59" s="1"/>
    </row>
    <row r="60" spans="1:6" ht="14.25">
      <c r="A60" s="9" t="s">
        <v>38</v>
      </c>
      <c r="B60" s="9">
        <v>40</v>
      </c>
      <c r="C60" s="10">
        <f>IF(A60="été",B60*2.3,B60*1.2)</f>
        <v>92</v>
      </c>
      <c r="D60" s="1"/>
      <c r="E60" s="1"/>
      <c r="F60" s="1"/>
    </row>
    <row r="61" ht="14.25">
      <c r="C61">
        <f>B60*IF(A60="été",2.3,1.2)</f>
        <v>92</v>
      </c>
    </row>
    <row r="62" ht="14.25">
      <c r="A62" t="s">
        <v>39</v>
      </c>
    </row>
    <row r="65" ht="14.25">
      <c r="A65" s="2" t="s">
        <v>13</v>
      </c>
    </row>
    <row r="67" spans="1:9" ht="14.25">
      <c r="A67" s="1" t="s">
        <v>52</v>
      </c>
      <c r="B67" s="1" t="s">
        <v>54</v>
      </c>
      <c r="C67" s="1" t="s">
        <v>55</v>
      </c>
      <c r="D67" s="1" t="s">
        <v>20</v>
      </c>
      <c r="E67" s="1" t="s">
        <v>23</v>
      </c>
      <c r="F67" s="1" t="s">
        <v>56</v>
      </c>
      <c r="G67" s="1" t="s">
        <v>8</v>
      </c>
      <c r="H67" s="1" t="s">
        <v>57</v>
      </c>
      <c r="I67" s="1" t="s">
        <v>1</v>
      </c>
    </row>
    <row r="68" spans="1:9" ht="14.25">
      <c r="A68" t="s">
        <v>53</v>
      </c>
      <c r="B68">
        <v>200</v>
      </c>
      <c r="C68">
        <v>185</v>
      </c>
      <c r="D68" s="15">
        <f>C68/B68</f>
        <v>0.925</v>
      </c>
      <c r="E68" s="16">
        <v>523</v>
      </c>
      <c r="F68" s="17">
        <f>E68/C68</f>
        <v>2.827027027027027</v>
      </c>
      <c r="G68" s="18">
        <v>0.196</v>
      </c>
      <c r="H68" s="19">
        <f>F68*G68+F68</f>
        <v>3.3811243243243245</v>
      </c>
      <c r="I68" s="8" t="str">
        <f>IF(AND(D68&gt;"90%",H68&lt;3.99),"positif","négatif")</f>
        <v>négatif</v>
      </c>
    </row>
    <row r="70" ht="14.25">
      <c r="A70" t="s">
        <v>58</v>
      </c>
    </row>
    <row r="73" spans="1:5" ht="14.25">
      <c r="A73" s="2" t="s">
        <v>63</v>
      </c>
      <c r="E73" s="23"/>
    </row>
    <row r="74" ht="14.25">
      <c r="E74" s="23"/>
    </row>
    <row r="75" spans="2:4" ht="14.25">
      <c r="B75" t="s">
        <v>40</v>
      </c>
      <c r="C75" t="s">
        <v>44</v>
      </c>
      <c r="D75" s="27"/>
    </row>
    <row r="76" spans="2:3" ht="14.25">
      <c r="B76" t="s">
        <v>41</v>
      </c>
      <c r="C76" t="s">
        <v>44</v>
      </c>
    </row>
    <row r="77" spans="2:3" ht="14.25">
      <c r="B77" t="s">
        <v>42</v>
      </c>
      <c r="C77" t="s">
        <v>44</v>
      </c>
    </row>
    <row r="79" ht="14.25">
      <c r="A79" s="14" t="s">
        <v>51</v>
      </c>
    </row>
    <row r="80" spans="1:2" ht="14.25">
      <c r="A80" t="s">
        <v>45</v>
      </c>
      <c r="B80" s="8">
        <f>IF(C75="A",B84,IF(C75="B",B85,B86))*IF(C76="A",B84,IF(C76="B",B85,B86))*IF(C77="A",B84,IF(C77="B",B85,B86))</f>
        <v>1</v>
      </c>
    </row>
    <row r="81" spans="1:2" ht="14.25">
      <c r="A81" t="s">
        <v>46</v>
      </c>
      <c r="B81" s="8">
        <f>IF(C75="A",C84,IF(C75="B",C85,C86))*IF(C76="A",C84,IF(C76="B",C85,C86))*IF(C77="A",C84,IF(C77="B",C85,C86))</f>
        <v>8</v>
      </c>
    </row>
    <row r="83" spans="1:3" ht="14.25">
      <c r="A83" t="s">
        <v>47</v>
      </c>
      <c r="B83" t="s">
        <v>48</v>
      </c>
      <c r="C83" t="s">
        <v>49</v>
      </c>
    </row>
    <row r="84" spans="1:3" ht="14.25">
      <c r="A84" t="s">
        <v>43</v>
      </c>
      <c r="B84">
        <v>0.5</v>
      </c>
      <c r="C84">
        <v>1</v>
      </c>
    </row>
    <row r="85" spans="1:3" ht="14.25">
      <c r="A85" t="s">
        <v>44</v>
      </c>
      <c r="B85">
        <v>1</v>
      </c>
      <c r="C85">
        <v>2</v>
      </c>
    </row>
    <row r="86" spans="1:3" ht="14.25">
      <c r="A86" t="s">
        <v>50</v>
      </c>
      <c r="B86">
        <v>2</v>
      </c>
      <c r="C86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2016-10-14T12:00:43Z</dcterms:modified>
  <cp:category/>
  <cp:version/>
  <cp:contentType/>
  <cp:contentStatus/>
</cp:coreProperties>
</file>